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Two Bone Dawg" sheetId="1" r:id="rId1"/>
  </sheets>
  <definedNames>
    <definedName name="_xlnm.Print_Area" localSheetId="0">'Two Bone Dawg'!$A$1:$K$57</definedName>
  </definedNames>
  <calcPr fullCalcOnLoad="1"/>
</workbook>
</file>

<file path=xl/sharedStrings.xml><?xml version="1.0" encoding="utf-8"?>
<sst xmlns="http://schemas.openxmlformats.org/spreadsheetml/2006/main" count="201" uniqueCount="158">
  <si>
    <t>Dizzy Pig Brewing Recipe Record</t>
  </si>
  <si>
    <t>Amber</t>
  </si>
  <si>
    <t xml:space="preserve">5 min </t>
  </si>
  <si>
    <t>Amarillo (8.9%)</t>
  </si>
  <si>
    <t>Recipe Title</t>
  </si>
  <si>
    <t>Brew Date</t>
  </si>
  <si>
    <t>Cara Malt</t>
  </si>
  <si>
    <t xml:space="preserve">10 min </t>
  </si>
  <si>
    <t>Cascade (8.6%)</t>
  </si>
  <si>
    <t>Cara Pils</t>
  </si>
  <si>
    <t xml:space="preserve">15 min </t>
  </si>
  <si>
    <t>Centennial (9.5%)</t>
  </si>
  <si>
    <t>Brew Method</t>
  </si>
  <si>
    <t>All Grain</t>
  </si>
  <si>
    <t>Style</t>
  </si>
  <si>
    <t>CaraGold</t>
  </si>
  <si>
    <t xml:space="preserve">20 min </t>
  </si>
  <si>
    <t>Challenger (8.5%)</t>
  </si>
  <si>
    <t>CaraRed</t>
  </si>
  <si>
    <t xml:space="preserve">25 min </t>
  </si>
  <si>
    <t>Chinook (12.6%)</t>
  </si>
  <si>
    <t>Boil Volume (L)</t>
  </si>
  <si>
    <t>Batch Volume (L)</t>
  </si>
  <si>
    <t>Chocolate</t>
  </si>
  <si>
    <t xml:space="preserve">30 min </t>
  </si>
  <si>
    <t>Citra (11.5%)</t>
  </si>
  <si>
    <t>Crystal 60</t>
  </si>
  <si>
    <t xml:space="preserve">35 min </t>
  </si>
  <si>
    <t>East Kent Golding (5.5%)</t>
  </si>
  <si>
    <t>Mash Time</t>
  </si>
  <si>
    <t xml:space="preserve">60 min </t>
  </si>
  <si>
    <t xml:space="preserve">Mash Temp (C) </t>
  </si>
  <si>
    <t>Mash Volume (L)</t>
  </si>
  <si>
    <t>Crystal 100</t>
  </si>
  <si>
    <t xml:space="preserve">40 min </t>
  </si>
  <si>
    <t>First Gold (7.4%)</t>
  </si>
  <si>
    <t>Boil Time</t>
  </si>
  <si>
    <t xml:space="preserve">Sparge Temp (C) </t>
  </si>
  <si>
    <t>Sparge Volume (L)</t>
  </si>
  <si>
    <t>Extra Special Malt</t>
  </si>
  <si>
    <t xml:space="preserve">45 min </t>
  </si>
  <si>
    <t>Fuggles (4.6%)</t>
  </si>
  <si>
    <t>Flaked Barley</t>
  </si>
  <si>
    <t xml:space="preserve">50 min </t>
  </si>
  <si>
    <t>Galaxy (11.6%)</t>
  </si>
  <si>
    <t>Estimated Values</t>
  </si>
  <si>
    <t>Honey</t>
  </si>
  <si>
    <t xml:space="preserve">55 min </t>
  </si>
  <si>
    <t>Motueka (7.1%)</t>
  </si>
  <si>
    <t>OG</t>
  </si>
  <si>
    <t>FG</t>
  </si>
  <si>
    <t>IBU</t>
  </si>
  <si>
    <t>SRM</t>
  </si>
  <si>
    <t>ABV</t>
  </si>
  <si>
    <t>Lager Malt</t>
  </si>
  <si>
    <t>Nelson Sauvin (12.0%)</t>
  </si>
  <si>
    <t>Maris Otter</t>
  </si>
  <si>
    <t xml:space="preserve">65 min </t>
  </si>
  <si>
    <t>Saaz (3.8)</t>
  </si>
  <si>
    <t>Actual Values</t>
  </si>
  <si>
    <t>Munich Malt</t>
  </si>
  <si>
    <t xml:space="preserve">70 min </t>
  </si>
  <si>
    <t>Simcoe (12.6%)</t>
  </si>
  <si>
    <t>OG (Brix)</t>
  </si>
  <si>
    <t>FG (Brix)</t>
  </si>
  <si>
    <t>Roasted Barley</t>
  </si>
  <si>
    <t>Brewhouse Efficiency</t>
  </si>
  <si>
    <t>Rye</t>
  </si>
  <si>
    <t xml:space="preserve">75 min </t>
  </si>
  <si>
    <t>Spalt (4.4%)</t>
  </si>
  <si>
    <t>Smoked Malt</t>
  </si>
  <si>
    <t xml:space="preserve">80 min </t>
  </si>
  <si>
    <t>Target (11%)</t>
  </si>
  <si>
    <t>Fermentables</t>
  </si>
  <si>
    <t>Metric (kg)</t>
  </si>
  <si>
    <t>Torriefied Wheat</t>
  </si>
  <si>
    <t xml:space="preserve">85 min </t>
  </si>
  <si>
    <t>Tettnang (4.6%)</t>
  </si>
  <si>
    <t>15 min</t>
  </si>
  <si>
    <t>Weight</t>
  </si>
  <si>
    <t>Grain</t>
  </si>
  <si>
    <t>% Grain</t>
  </si>
  <si>
    <t>Vienna</t>
  </si>
  <si>
    <t xml:space="preserve">90 min </t>
  </si>
  <si>
    <t>10 min</t>
  </si>
  <si>
    <t>Mash Start</t>
  </si>
  <si>
    <t>Wheat</t>
  </si>
  <si>
    <t>Flame out</t>
  </si>
  <si>
    <t>5 min</t>
  </si>
  <si>
    <t>Mash Finish</t>
  </si>
  <si>
    <t>Flame out + 5 min</t>
  </si>
  <si>
    <t>Cardomon</t>
  </si>
  <si>
    <t>Flameout</t>
  </si>
  <si>
    <t>Boil Start</t>
  </si>
  <si>
    <t>Flame out + 10 min</t>
  </si>
  <si>
    <t>Flameout + 5 min</t>
  </si>
  <si>
    <t>Bittering Hops</t>
  </si>
  <si>
    <t>Bittering</t>
  </si>
  <si>
    <t>3 Days</t>
  </si>
  <si>
    <t>Irish Moss</t>
  </si>
  <si>
    <t>Flameout + 10 min</t>
  </si>
  <si>
    <t>Flavour Hops</t>
  </si>
  <si>
    <t>Flavour</t>
  </si>
  <si>
    <t>5 Days</t>
  </si>
  <si>
    <t>Orange zest</t>
  </si>
  <si>
    <t>Finings</t>
  </si>
  <si>
    <t>Aroma</t>
  </si>
  <si>
    <t>7 Days</t>
  </si>
  <si>
    <t>Protofloc</t>
  </si>
  <si>
    <t>Boil Finish</t>
  </si>
  <si>
    <t>Dry</t>
  </si>
  <si>
    <t>10 Days</t>
  </si>
  <si>
    <t>DP</t>
  </si>
  <si>
    <t>14 Days</t>
  </si>
  <si>
    <t>Hops</t>
  </si>
  <si>
    <t>Metric (g)</t>
  </si>
  <si>
    <t>Cornellius Keg</t>
  </si>
  <si>
    <t>Hop (AA%)</t>
  </si>
  <si>
    <t>Type</t>
  </si>
  <si>
    <t>Use</t>
  </si>
  <si>
    <t>Time</t>
  </si>
  <si>
    <t>Cornellius Keg + 5l Keg</t>
  </si>
  <si>
    <t>Pellet</t>
  </si>
  <si>
    <t>Cornellius Keg + 500ml Bottles</t>
  </si>
  <si>
    <t>Danstar</t>
  </si>
  <si>
    <t>Activator 2565 Kolsch</t>
  </si>
  <si>
    <t>5l Keg + 500ml Bottles</t>
  </si>
  <si>
    <t>Mangrove Jack</t>
  </si>
  <si>
    <t>British Ale M07</t>
  </si>
  <si>
    <t>500ml Bottles</t>
  </si>
  <si>
    <t>Wyeast</t>
  </si>
  <si>
    <t>Burton Ale WLP023</t>
  </si>
  <si>
    <t>White Labs</t>
  </si>
  <si>
    <t>California Ale WLP001</t>
  </si>
  <si>
    <t>Irish Ale WLP004</t>
  </si>
  <si>
    <t>Nottingham Ale</t>
  </si>
  <si>
    <t>Whole</t>
  </si>
  <si>
    <t>West Coast M44</t>
  </si>
  <si>
    <t>Leaf</t>
  </si>
  <si>
    <t>Additions</t>
  </si>
  <si>
    <t>Wet</t>
  </si>
  <si>
    <t>Addition</t>
  </si>
  <si>
    <t>Yeast Brand</t>
  </si>
  <si>
    <t>Variety</t>
  </si>
  <si>
    <t>Fermentation Temp (C)</t>
  </si>
  <si>
    <t>Dates</t>
  </si>
  <si>
    <t>Started</t>
  </si>
  <si>
    <t>1st Rack</t>
  </si>
  <si>
    <t>2nd Rack</t>
  </si>
  <si>
    <t>Packed</t>
  </si>
  <si>
    <t>Pack Details</t>
  </si>
  <si>
    <t>Notes</t>
  </si>
  <si>
    <t>Empire Ale</t>
  </si>
  <si>
    <t>Fermentation</t>
  </si>
  <si>
    <t>Two Bone Dawg</t>
  </si>
  <si>
    <t>American IPA</t>
  </si>
  <si>
    <t>Bulldog</t>
  </si>
  <si>
    <t>American B5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</si>
</sst>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dd/mm/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8"/>
      <name val="Arial"/>
      <family val="2"/>
    </font>
    <font>
      <sz val="12"/>
      <color indexed="8"/>
      <name val="Symbol"/>
      <family val="1"/>
    </font>
    <font>
      <sz val="12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9" fillId="0" borderId="0" xfId="0" applyFont="1" applyAlignment="1" applyProtection="1">
      <alignment horizontal="left" vertical="center" indent="2"/>
      <protection/>
    </xf>
    <xf numFmtId="166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5" fillId="24" borderId="13" xfId="0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 horizontal="right"/>
      <protection/>
    </xf>
    <xf numFmtId="10" fontId="0" fillId="0" borderId="17" xfId="0" applyNumberForma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5" borderId="21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 locked="0"/>
    </xf>
    <xf numFmtId="0" fontId="0" fillId="25" borderId="22" xfId="0" applyFill="1" applyBorder="1" applyAlignment="1" applyProtection="1">
      <alignment horizontal="right"/>
      <protection/>
    </xf>
    <xf numFmtId="1" fontId="0" fillId="0" borderId="23" xfId="0" applyNumberFormat="1" applyBorder="1" applyAlignment="1" applyProtection="1">
      <alignment horizontal="center"/>
      <protection/>
    </xf>
    <xf numFmtId="10" fontId="0" fillId="0" borderId="13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25" borderId="19" xfId="0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0" fontId="0" fillId="0" borderId="25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/>
    </xf>
    <xf numFmtId="165" fontId="0" fillId="0" borderId="27" xfId="0" applyNumberFormat="1" applyBorder="1" applyAlignment="1" applyProtection="1">
      <alignment horizontal="center"/>
      <protection locked="0"/>
    </xf>
    <xf numFmtId="10" fontId="0" fillId="0" borderId="28" xfId="0" applyNumberFormat="1" applyBorder="1" applyAlignment="1" applyProtection="1">
      <alignment/>
      <protection/>
    </xf>
    <xf numFmtId="20" fontId="0" fillId="0" borderId="29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165" fontId="0" fillId="24" borderId="19" xfId="0" applyNumberFormat="1" applyFill="1" applyBorder="1" applyAlignment="1" applyProtection="1">
      <alignment horizontal="center"/>
      <protection/>
    </xf>
    <xf numFmtId="10" fontId="0" fillId="24" borderId="20" xfId="0" applyNumberFormat="1" applyFill="1" applyBorder="1" applyAlignment="1" applyProtection="1">
      <alignment/>
      <protection/>
    </xf>
    <xf numFmtId="0" fontId="0" fillId="24" borderId="19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20" fontId="0" fillId="0" borderId="31" xfId="0" applyNumberFormat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25" borderId="13" xfId="0" applyFill="1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2" fontId="0" fillId="0" borderId="35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25" borderId="12" xfId="0" applyFont="1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 locked="0"/>
    </xf>
    <xf numFmtId="0" fontId="15" fillId="24" borderId="13" xfId="0" applyFont="1" applyFill="1" applyBorder="1" applyAlignment="1" applyProtection="1">
      <alignment horizontal="center"/>
      <protection/>
    </xf>
    <xf numFmtId="0" fontId="15" fillId="25" borderId="13" xfId="0" applyFont="1" applyFill="1" applyBorder="1" applyAlignment="1" applyProtection="1">
      <alignment horizontal="center"/>
      <protection/>
    </xf>
    <xf numFmtId="166" fontId="0" fillId="0" borderId="37" xfId="0" applyNumberFormat="1" applyBorder="1" applyAlignment="1" applyProtection="1">
      <alignment horizontal="center"/>
      <protection locked="0"/>
    </xf>
    <xf numFmtId="166" fontId="0" fillId="0" borderId="38" xfId="0" applyNumberFormat="1" applyBorder="1" applyAlignment="1" applyProtection="1">
      <alignment horizontal="center"/>
      <protection locked="0"/>
    </xf>
    <xf numFmtId="166" fontId="0" fillId="0" borderId="39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5" fillId="24" borderId="12" xfId="0" applyFont="1" applyFill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 horizontal="center"/>
      <protection locked="0"/>
    </xf>
    <xf numFmtId="10" fontId="0" fillId="0" borderId="40" xfId="0" applyNumberFormat="1" applyBorder="1" applyAlignment="1" applyProtection="1">
      <alignment/>
      <protection/>
    </xf>
    <xf numFmtId="165" fontId="0" fillId="0" borderId="35" xfId="0" applyNumberFormat="1" applyBorder="1" applyAlignment="1" applyProtection="1">
      <alignment horizontal="center"/>
      <protection locked="0"/>
    </xf>
    <xf numFmtId="10" fontId="0" fillId="0" borderId="41" xfId="0" applyNumberForma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2" fontId="0" fillId="24" borderId="35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5" fillId="24" borderId="51" xfId="0" applyFont="1" applyFill="1" applyBorder="1" applyAlignment="1" applyProtection="1">
      <alignment horizontal="right"/>
      <protection/>
    </xf>
    <xf numFmtId="0" fontId="15" fillId="24" borderId="52" xfId="0" applyFont="1" applyFill="1" applyBorder="1" applyAlignment="1" applyProtection="1">
      <alignment horizontal="right"/>
      <protection/>
    </xf>
    <xf numFmtId="0" fontId="0" fillId="25" borderId="53" xfId="0" applyFill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5" fillId="25" borderId="18" xfId="0" applyFont="1" applyFill="1" applyBorder="1" applyAlignment="1" applyProtection="1">
      <alignment horizontal="center"/>
      <protection/>
    </xf>
    <xf numFmtId="0" fontId="15" fillId="25" borderId="17" xfId="0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15" fillId="24" borderId="10" xfId="0" applyFont="1" applyFill="1" applyBorder="1" applyAlignment="1" applyProtection="1">
      <alignment horizontal="center"/>
      <protection/>
    </xf>
    <xf numFmtId="0" fontId="15" fillId="24" borderId="11" xfId="0" applyFont="1" applyFill="1" applyBorder="1" applyAlignment="1" applyProtection="1">
      <alignment horizontal="center"/>
      <protection/>
    </xf>
    <xf numFmtId="0" fontId="15" fillId="25" borderId="19" xfId="0" applyFont="1" applyFill="1" applyBorder="1" applyAlignment="1" applyProtection="1">
      <alignment horizontal="right"/>
      <protection/>
    </xf>
    <xf numFmtId="0" fontId="15" fillId="25" borderId="53" xfId="0" applyFont="1" applyFill="1" applyBorder="1" applyAlignment="1" applyProtection="1">
      <alignment horizontal="right"/>
      <protection/>
    </xf>
    <xf numFmtId="0" fontId="15" fillId="25" borderId="20" xfId="0" applyFont="1" applyFill="1" applyBorder="1" applyAlignment="1" applyProtection="1">
      <alignment horizontal="right"/>
      <protection/>
    </xf>
    <xf numFmtId="0" fontId="0" fillId="0" borderId="3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5" fillId="24" borderId="50" xfId="0" applyFont="1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5" fillId="24" borderId="60" xfId="0" applyFont="1" applyFill="1" applyBorder="1" applyAlignment="1" applyProtection="1">
      <alignment horizontal="right"/>
      <protection hidden="1"/>
    </xf>
    <xf numFmtId="0" fontId="15" fillId="24" borderId="61" xfId="0" applyFon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5" fillId="24" borderId="50" xfId="0" applyFont="1" applyFill="1" applyBorder="1" applyAlignment="1" applyProtection="1">
      <alignment horizontal="right"/>
      <protection/>
    </xf>
    <xf numFmtId="0" fontId="15" fillId="24" borderId="18" xfId="0" applyFont="1" applyFill="1" applyBorder="1" applyAlignment="1" applyProtection="1">
      <alignment horizontal="right"/>
      <protection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25" borderId="64" xfId="0" applyFont="1" applyFill="1" applyBorder="1" applyAlignment="1" applyProtection="1">
      <alignment horizontal="center"/>
      <protection/>
    </xf>
    <xf numFmtId="0" fontId="0" fillId="25" borderId="65" xfId="0" applyFont="1" applyFill="1" applyBorder="1" applyAlignment="1" applyProtection="1">
      <alignment horizontal="center"/>
      <protection/>
    </xf>
    <xf numFmtId="0" fontId="0" fillId="25" borderId="66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15" fillId="24" borderId="19" xfId="0" applyFont="1" applyFill="1" applyBorder="1" applyAlignment="1" applyProtection="1">
      <alignment horizontal="right"/>
      <protection/>
    </xf>
    <xf numFmtId="0" fontId="15" fillId="24" borderId="71" xfId="0" applyFont="1" applyFill="1" applyBorder="1" applyAlignment="1" applyProtection="1">
      <alignment horizontal="right"/>
      <protection/>
    </xf>
    <xf numFmtId="0" fontId="0" fillId="25" borderId="19" xfId="0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 locked="0"/>
    </xf>
    <xf numFmtId="0" fontId="15" fillId="24" borderId="72" xfId="0" applyFont="1" applyFill="1" applyBorder="1" applyAlignment="1" applyProtection="1">
      <alignment horizontal="right"/>
      <protection/>
    </xf>
    <xf numFmtId="0" fontId="15" fillId="24" borderId="73" xfId="0" applyFont="1" applyFill="1" applyBorder="1" applyAlignment="1" applyProtection="1">
      <alignment horizontal="right"/>
      <protection/>
    </xf>
    <xf numFmtId="0" fontId="15" fillId="24" borderId="20" xfId="0" applyFont="1" applyFill="1" applyBorder="1" applyAlignment="1" applyProtection="1">
      <alignment horizontal="right"/>
      <protection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right"/>
      <protection/>
    </xf>
    <xf numFmtId="0" fontId="15" fillId="24" borderId="17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24" borderId="53" xfId="0" applyFill="1" applyBorder="1" applyAlignment="1" applyProtection="1">
      <alignment horizontal="center"/>
      <protection/>
    </xf>
    <xf numFmtId="0" fontId="0" fillId="25" borderId="50" xfId="0" applyFill="1" applyBorder="1" applyAlignment="1" applyProtection="1">
      <alignment horizontal="center"/>
      <protection/>
    </xf>
    <xf numFmtId="0" fontId="0" fillId="25" borderId="17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114300</xdr:rowOff>
    </xdr:from>
    <xdr:to>
      <xdr:col>10</xdr:col>
      <xdr:colOff>371475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1485900" cy="1000125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55" sqref="A55:K57"/>
    </sheetView>
  </sheetViews>
  <sheetFormatPr defaultColWidth="9.140625" defaultRowHeight="15"/>
  <cols>
    <col min="1" max="2" width="10.7109375" style="2" bestFit="1" customWidth="1"/>
    <col min="3" max="3" width="9.140625" style="2" customWidth="1"/>
    <col min="4" max="4" width="9.57421875" style="2" customWidth="1"/>
    <col min="5" max="10" width="9.140625" style="2" customWidth="1"/>
    <col min="11" max="11" width="7.421875" style="2" customWidth="1"/>
    <col min="12" max="15" width="9.140625" style="2" customWidth="1"/>
    <col min="16" max="16" width="23.7109375" style="2" customWidth="1"/>
    <col min="17" max="17" width="20.8515625" style="2" customWidth="1"/>
    <col min="18" max="16384" width="9.140625" style="2" customWidth="1"/>
  </cols>
  <sheetData>
    <row r="1" spans="1:7" ht="24" thickBot="1">
      <c r="A1" s="153" t="s">
        <v>0</v>
      </c>
      <c r="B1" s="153"/>
      <c r="C1" s="153"/>
      <c r="D1" s="153"/>
      <c r="E1" s="153"/>
      <c r="F1" s="153"/>
      <c r="G1" s="1"/>
    </row>
    <row r="2" spans="12:18" ht="9" customHeight="1" thickBot="1">
      <c r="L2" s="3" t="s">
        <v>1</v>
      </c>
      <c r="M2" s="4"/>
      <c r="N2" s="3" t="s">
        <v>2</v>
      </c>
      <c r="O2" s="4"/>
      <c r="P2" s="5" t="s">
        <v>3</v>
      </c>
      <c r="R2" s="6"/>
    </row>
    <row r="3" spans="1:18" ht="14.25" customHeight="1" thickBot="1">
      <c r="A3" s="139" t="s">
        <v>4</v>
      </c>
      <c r="B3" s="146"/>
      <c r="C3" s="147" t="s">
        <v>154</v>
      </c>
      <c r="D3" s="147"/>
      <c r="E3" s="148"/>
      <c r="F3" s="127" t="s">
        <v>5</v>
      </c>
      <c r="G3" s="151"/>
      <c r="H3" s="7">
        <v>43952</v>
      </c>
      <c r="L3" s="8" t="s">
        <v>6</v>
      </c>
      <c r="M3" s="9"/>
      <c r="N3" s="8" t="s">
        <v>7</v>
      </c>
      <c r="O3" s="9"/>
      <c r="P3" s="10" t="s">
        <v>8</v>
      </c>
      <c r="Q3" s="6"/>
      <c r="R3" s="6"/>
    </row>
    <row r="4" spans="12:18" ht="7.5" customHeight="1" thickBot="1">
      <c r="L4" s="11" t="s">
        <v>9</v>
      </c>
      <c r="M4" s="9"/>
      <c r="N4" s="8" t="s">
        <v>10</v>
      </c>
      <c r="O4" s="9"/>
      <c r="P4" s="10" t="s">
        <v>11</v>
      </c>
      <c r="Q4" s="6"/>
      <c r="R4" s="6"/>
    </row>
    <row r="5" spans="1:18" ht="14.25" customHeight="1" thickBot="1">
      <c r="A5" s="127" t="s">
        <v>12</v>
      </c>
      <c r="B5" s="151"/>
      <c r="C5" s="149" t="s">
        <v>13</v>
      </c>
      <c r="D5" s="87"/>
      <c r="E5" s="12" t="s">
        <v>14</v>
      </c>
      <c r="F5" s="149" t="s">
        <v>155</v>
      </c>
      <c r="G5" s="150"/>
      <c r="H5" s="87"/>
      <c r="L5" s="8" t="s">
        <v>15</v>
      </c>
      <c r="M5" s="9"/>
      <c r="N5" s="8" t="s">
        <v>16</v>
      </c>
      <c r="O5" s="9"/>
      <c r="P5" s="10" t="s">
        <v>17</v>
      </c>
      <c r="Q5" s="6"/>
      <c r="R5" s="6"/>
    </row>
    <row r="6" spans="12:18" ht="7.5" customHeight="1" thickBot="1">
      <c r="L6" s="8" t="s">
        <v>18</v>
      </c>
      <c r="M6" s="9"/>
      <c r="N6" s="8" t="s">
        <v>19</v>
      </c>
      <c r="O6" s="9"/>
      <c r="P6" s="10" t="s">
        <v>20</v>
      </c>
      <c r="Q6" s="6"/>
      <c r="R6" s="6"/>
    </row>
    <row r="7" spans="1:18" ht="14.25" customHeight="1" thickBot="1">
      <c r="A7" s="127" t="s">
        <v>21</v>
      </c>
      <c r="B7" s="151"/>
      <c r="C7" s="13">
        <v>26</v>
      </c>
      <c r="D7" s="139" t="s">
        <v>22</v>
      </c>
      <c r="E7" s="146"/>
      <c r="F7" s="13">
        <v>21</v>
      </c>
      <c r="L7" s="8" t="s">
        <v>23</v>
      </c>
      <c r="M7" s="9"/>
      <c r="N7" s="8" t="s">
        <v>24</v>
      </c>
      <c r="O7" s="9"/>
      <c r="P7" s="10" t="s">
        <v>25</v>
      </c>
      <c r="Q7" s="6"/>
      <c r="R7" s="6"/>
    </row>
    <row r="8" spans="1:18" ht="7.5" customHeight="1" thickBot="1">
      <c r="A8" s="14"/>
      <c r="B8" s="14"/>
      <c r="C8" s="15"/>
      <c r="D8" s="14"/>
      <c r="E8" s="14"/>
      <c r="F8" s="15"/>
      <c r="G8" s="14"/>
      <c r="H8" s="14"/>
      <c r="I8" s="14"/>
      <c r="J8" s="16"/>
      <c r="L8" s="8" t="s">
        <v>26</v>
      </c>
      <c r="M8" s="9"/>
      <c r="N8" s="8" t="s">
        <v>27</v>
      </c>
      <c r="O8" s="9"/>
      <c r="P8" s="10" t="s">
        <v>28</v>
      </c>
      <c r="Q8" s="17"/>
      <c r="R8" s="6"/>
    </row>
    <row r="9" spans="1:18" ht="14.25" customHeight="1" thickBot="1">
      <c r="A9" s="139" t="s">
        <v>29</v>
      </c>
      <c r="B9" s="146"/>
      <c r="C9" s="18" t="s">
        <v>30</v>
      </c>
      <c r="D9" s="139" t="s">
        <v>31</v>
      </c>
      <c r="E9" s="146"/>
      <c r="F9" s="13">
        <v>65</v>
      </c>
      <c r="G9" s="139" t="s">
        <v>32</v>
      </c>
      <c r="H9" s="146"/>
      <c r="I9" s="19">
        <f>IF(A28=0,"",A28*2.7+4)</f>
        <v>17.5</v>
      </c>
      <c r="J9" s="16"/>
      <c r="L9" s="8" t="s">
        <v>33</v>
      </c>
      <c r="N9" s="8" t="s">
        <v>34</v>
      </c>
      <c r="O9" s="9"/>
      <c r="P9" s="10" t="s">
        <v>35</v>
      </c>
      <c r="R9" s="6"/>
    </row>
    <row r="10" spans="1:18" ht="14.25" customHeight="1" thickBot="1">
      <c r="A10" s="139" t="s">
        <v>36</v>
      </c>
      <c r="B10" s="146"/>
      <c r="C10" s="13" t="s">
        <v>30</v>
      </c>
      <c r="D10" s="139" t="s">
        <v>37</v>
      </c>
      <c r="E10" s="146"/>
      <c r="F10" s="20">
        <v>77</v>
      </c>
      <c r="G10" s="139" t="s">
        <v>38</v>
      </c>
      <c r="H10" s="146"/>
      <c r="I10" s="19">
        <f>IF(A28=0,"",((F7+5)-I9)+(A28*0.8))</f>
        <v>12.5</v>
      </c>
      <c r="J10" s="16"/>
      <c r="L10" s="8" t="s">
        <v>39</v>
      </c>
      <c r="M10" s="9"/>
      <c r="N10" s="8" t="s">
        <v>40</v>
      </c>
      <c r="O10" s="9"/>
      <c r="P10" s="10" t="s">
        <v>41</v>
      </c>
      <c r="R10" s="6"/>
    </row>
    <row r="11" spans="12:18" ht="7.5" customHeight="1" thickBot="1">
      <c r="L11" s="8" t="s">
        <v>42</v>
      </c>
      <c r="M11" s="9"/>
      <c r="N11" s="8" t="s">
        <v>43</v>
      </c>
      <c r="O11" s="9"/>
      <c r="P11" s="21" t="s">
        <v>44</v>
      </c>
      <c r="R11" s="17"/>
    </row>
    <row r="12" spans="1:17" ht="14.25" customHeight="1" thickBot="1">
      <c r="A12" s="111" t="s">
        <v>45</v>
      </c>
      <c r="B12" s="152"/>
      <c r="L12" s="8" t="s">
        <v>46</v>
      </c>
      <c r="M12" s="9"/>
      <c r="N12" s="8" t="s">
        <v>47</v>
      </c>
      <c r="O12" s="9"/>
      <c r="P12" s="10" t="s">
        <v>48</v>
      </c>
      <c r="Q12" s="6"/>
    </row>
    <row r="13" spans="1:17" ht="14.25" customHeight="1" thickBot="1">
      <c r="A13" s="22" t="s">
        <v>49</v>
      </c>
      <c r="B13" s="18">
        <v>1057</v>
      </c>
      <c r="C13" s="22" t="s">
        <v>50</v>
      </c>
      <c r="D13" s="18">
        <v>1013</v>
      </c>
      <c r="E13" s="22" t="s">
        <v>51</v>
      </c>
      <c r="F13" s="18">
        <v>46.6</v>
      </c>
      <c r="G13" s="22" t="s">
        <v>52</v>
      </c>
      <c r="H13" s="18">
        <v>8.6</v>
      </c>
      <c r="I13" s="22" t="s">
        <v>53</v>
      </c>
      <c r="J13" s="23">
        <v>0.057</v>
      </c>
      <c r="L13" s="11" t="s">
        <v>54</v>
      </c>
      <c r="M13" s="9"/>
      <c r="N13" s="8" t="s">
        <v>30</v>
      </c>
      <c r="O13" s="9"/>
      <c r="P13" s="10" t="s">
        <v>55</v>
      </c>
      <c r="Q13" s="6"/>
    </row>
    <row r="14" spans="12:17" ht="7.5" customHeight="1" thickBot="1">
      <c r="L14" s="8" t="s">
        <v>56</v>
      </c>
      <c r="M14" s="9"/>
      <c r="N14" s="8" t="s">
        <v>57</v>
      </c>
      <c r="O14" s="9"/>
      <c r="P14" s="10" t="s">
        <v>58</v>
      </c>
      <c r="Q14" s="17"/>
    </row>
    <row r="15" spans="1:16" ht="14.25" customHeight="1" thickBot="1">
      <c r="A15" s="104" t="s">
        <v>59</v>
      </c>
      <c r="B15" s="105"/>
      <c r="L15" s="8" t="s">
        <v>60</v>
      </c>
      <c r="M15" s="9"/>
      <c r="N15" s="8" t="s">
        <v>61</v>
      </c>
      <c r="O15" s="9"/>
      <c r="P15" s="10" t="s">
        <v>62</v>
      </c>
    </row>
    <row r="16" spans="1:16" ht="14.25" customHeight="1" thickBot="1">
      <c r="A16" s="24" t="s">
        <v>63</v>
      </c>
      <c r="B16" s="25">
        <v>14</v>
      </c>
      <c r="C16" s="26" t="s">
        <v>64</v>
      </c>
      <c r="D16" s="27"/>
      <c r="L16" s="8" t="s">
        <v>65</v>
      </c>
      <c r="M16" s="9"/>
      <c r="N16" s="8"/>
      <c r="O16" s="9"/>
      <c r="P16" s="10"/>
    </row>
    <row r="17" spans="1:16" ht="14.25" customHeight="1" thickBot="1">
      <c r="A17" s="28" t="s">
        <v>49</v>
      </c>
      <c r="B17" s="29">
        <f>IF(B16=0,"",(B16/(258.6-((B16/258.2)*227.1))+1)*1000)</f>
        <v>1056.8444147547643</v>
      </c>
      <c r="C17" s="28" t="s">
        <v>50</v>
      </c>
      <c r="D17" s="29">
        <v>1013</v>
      </c>
      <c r="E17" s="22" t="s">
        <v>53</v>
      </c>
      <c r="F17" s="30">
        <f>IF(D17=0,"0",(B17-D17)*0.00131)</f>
        <v>0.05743618332874127</v>
      </c>
      <c r="G17" s="106" t="s">
        <v>66</v>
      </c>
      <c r="H17" s="107"/>
      <c r="I17" s="108"/>
      <c r="J17" s="31"/>
      <c r="L17" s="8" t="s">
        <v>67</v>
      </c>
      <c r="M17" s="9"/>
      <c r="N17" s="8" t="s">
        <v>68</v>
      </c>
      <c r="O17" s="9"/>
      <c r="P17" s="10" t="s">
        <v>69</v>
      </c>
    </row>
    <row r="18" spans="2:16" ht="7.5" customHeight="1" thickBot="1">
      <c r="B18" s="32"/>
      <c r="D18" s="32"/>
      <c r="L18" s="8" t="s">
        <v>70</v>
      </c>
      <c r="M18" s="9"/>
      <c r="N18" s="8" t="s">
        <v>71</v>
      </c>
      <c r="O18" s="9"/>
      <c r="P18" s="10" t="s">
        <v>72</v>
      </c>
    </row>
    <row r="19" spans="1:17" ht="14.25" customHeight="1" thickBot="1">
      <c r="A19" s="111" t="s">
        <v>73</v>
      </c>
      <c r="B19" s="112"/>
      <c r="C19" s="88" t="s">
        <v>74</v>
      </c>
      <c r="D19" s="89"/>
      <c r="L19" s="8" t="s">
        <v>75</v>
      </c>
      <c r="M19" s="9"/>
      <c r="N19" s="8" t="s">
        <v>76</v>
      </c>
      <c r="O19" s="9"/>
      <c r="P19" s="74" t="s">
        <v>77</v>
      </c>
      <c r="Q19" s="77" t="s">
        <v>78</v>
      </c>
    </row>
    <row r="20" spans="1:17" ht="14.25" customHeight="1" thickBot="1">
      <c r="A20" s="34" t="s">
        <v>79</v>
      </c>
      <c r="B20" s="92" t="s">
        <v>80</v>
      </c>
      <c r="C20" s="92"/>
      <c r="D20" s="92"/>
      <c r="E20" s="35" t="s">
        <v>81</v>
      </c>
      <c r="G20" s="36"/>
      <c r="H20" s="36"/>
      <c r="I20" s="36"/>
      <c r="L20" s="8" t="s">
        <v>82</v>
      </c>
      <c r="M20" s="9"/>
      <c r="N20" s="8" t="s">
        <v>83</v>
      </c>
      <c r="O20" s="9"/>
      <c r="Q20" s="78" t="s">
        <v>84</v>
      </c>
    </row>
    <row r="21" spans="1:17" ht="14.25" customHeight="1" thickBot="1">
      <c r="A21" s="70">
        <v>4.5</v>
      </c>
      <c r="B21" s="109" t="s">
        <v>56</v>
      </c>
      <c r="C21" s="109"/>
      <c r="D21" s="109"/>
      <c r="E21" s="71">
        <f aca="true" t="shared" si="0" ref="E21:E27">A21/SUM($A$21:$A$27)</f>
        <v>0.9</v>
      </c>
      <c r="F21" s="69"/>
      <c r="H21" s="116" t="s">
        <v>85</v>
      </c>
      <c r="I21" s="117"/>
      <c r="J21" s="37">
        <v>0.3819444444444444</v>
      </c>
      <c r="L21" s="33" t="s">
        <v>86</v>
      </c>
      <c r="M21" s="38"/>
      <c r="N21" s="11" t="s">
        <v>87</v>
      </c>
      <c r="O21" s="9"/>
      <c r="Q21" s="78" t="s">
        <v>88</v>
      </c>
    </row>
    <row r="22" spans="1:17" ht="14.25" customHeight="1">
      <c r="A22" s="39">
        <v>0.25</v>
      </c>
      <c r="B22" s="113" t="s">
        <v>39</v>
      </c>
      <c r="C22" s="114"/>
      <c r="D22" s="115"/>
      <c r="E22" s="40">
        <f t="shared" si="0"/>
        <v>0.05</v>
      </c>
      <c r="F22" s="69"/>
      <c r="H22" s="90" t="s">
        <v>89</v>
      </c>
      <c r="I22" s="91"/>
      <c r="J22" s="41">
        <v>0.4236111111111111</v>
      </c>
      <c r="N22" s="11" t="s">
        <v>90</v>
      </c>
      <c r="O22" s="15"/>
      <c r="P22" s="75" t="s">
        <v>91</v>
      </c>
      <c r="Q22" s="79" t="s">
        <v>92</v>
      </c>
    </row>
    <row r="23" spans="1:17" ht="14.25" customHeight="1" thickBot="1">
      <c r="A23" s="39">
        <v>0.25</v>
      </c>
      <c r="B23" s="96" t="s">
        <v>75</v>
      </c>
      <c r="C23" s="96"/>
      <c r="D23" s="96"/>
      <c r="E23" s="40">
        <f t="shared" si="0"/>
        <v>0.05</v>
      </c>
      <c r="F23" s="69"/>
      <c r="H23" s="90" t="s">
        <v>93</v>
      </c>
      <c r="I23" s="91"/>
      <c r="J23" s="41">
        <v>0.47222222222222227</v>
      </c>
      <c r="N23" s="11" t="s">
        <v>94</v>
      </c>
      <c r="O23" s="15"/>
      <c r="P23" s="76" t="s">
        <v>46</v>
      </c>
      <c r="Q23" s="79" t="s">
        <v>95</v>
      </c>
    </row>
    <row r="24" spans="1:17" ht="14.25" customHeight="1">
      <c r="A24" s="39"/>
      <c r="B24" s="113"/>
      <c r="C24" s="114"/>
      <c r="D24" s="115"/>
      <c r="E24" s="40">
        <f t="shared" si="0"/>
        <v>0</v>
      </c>
      <c r="F24" s="69"/>
      <c r="H24" s="90" t="s">
        <v>96</v>
      </c>
      <c r="I24" s="91"/>
      <c r="J24" s="41">
        <v>0.47222222222222227</v>
      </c>
      <c r="L24" s="5" t="s">
        <v>97</v>
      </c>
      <c r="N24" s="11" t="s">
        <v>98</v>
      </c>
      <c r="O24" s="15"/>
      <c r="P24" s="76" t="s">
        <v>99</v>
      </c>
      <c r="Q24" s="79" t="s">
        <v>100</v>
      </c>
    </row>
    <row r="25" spans="1:17" ht="14.25" customHeight="1" thickBot="1">
      <c r="A25" s="39"/>
      <c r="B25" s="113"/>
      <c r="C25" s="114"/>
      <c r="D25" s="115"/>
      <c r="E25" s="40">
        <f t="shared" si="0"/>
        <v>0</v>
      </c>
      <c r="H25" s="90" t="s">
        <v>101</v>
      </c>
      <c r="I25" s="91"/>
      <c r="J25" s="41">
        <v>0.5034722222222222</v>
      </c>
      <c r="L25" s="10" t="s">
        <v>102</v>
      </c>
      <c r="N25" s="11" t="s">
        <v>103</v>
      </c>
      <c r="O25" s="15"/>
      <c r="P25" s="76" t="s">
        <v>104</v>
      </c>
      <c r="Q25" s="80" t="s">
        <v>153</v>
      </c>
    </row>
    <row r="26" spans="1:16" ht="14.25" customHeight="1" thickBot="1">
      <c r="A26" s="39"/>
      <c r="B26" s="96"/>
      <c r="C26" s="96"/>
      <c r="D26" s="96"/>
      <c r="E26" s="40">
        <f t="shared" si="0"/>
        <v>0</v>
      </c>
      <c r="H26" s="90" t="s">
        <v>105</v>
      </c>
      <c r="I26" s="91"/>
      <c r="J26" s="41">
        <v>0.5069444444444444</v>
      </c>
      <c r="L26" s="10" t="s">
        <v>106</v>
      </c>
      <c r="N26" s="11" t="s">
        <v>107</v>
      </c>
      <c r="O26" s="15"/>
      <c r="P26" s="43" t="s">
        <v>108</v>
      </c>
    </row>
    <row r="27" spans="1:15" ht="14.25" customHeight="1" thickBot="1">
      <c r="A27" s="72"/>
      <c r="B27" s="102"/>
      <c r="C27" s="102"/>
      <c r="D27" s="102"/>
      <c r="E27" s="73">
        <f t="shared" si="0"/>
        <v>0</v>
      </c>
      <c r="H27" s="90" t="s">
        <v>109</v>
      </c>
      <c r="I27" s="91"/>
      <c r="J27" s="41">
        <v>0.513888888888889</v>
      </c>
      <c r="L27" s="43" t="s">
        <v>110</v>
      </c>
      <c r="N27" s="11" t="s">
        <v>111</v>
      </c>
      <c r="O27" s="15"/>
    </row>
    <row r="28" spans="1:15" ht="14.25" customHeight="1" thickBot="1">
      <c r="A28" s="44">
        <f>SUM(A21:A27)</f>
        <v>5</v>
      </c>
      <c r="B28" s="154"/>
      <c r="C28" s="154"/>
      <c r="D28" s="154"/>
      <c r="E28" s="45">
        <f>SUM(E21:E27)</f>
        <v>1</v>
      </c>
      <c r="F28" s="46" t="s">
        <v>112</v>
      </c>
      <c r="G28" s="47">
        <v>68</v>
      </c>
      <c r="H28" s="144" t="s">
        <v>106</v>
      </c>
      <c r="I28" s="145"/>
      <c r="J28" s="48">
        <v>0.5243055555555556</v>
      </c>
      <c r="N28" s="49" t="s">
        <v>113</v>
      </c>
      <c r="O28" s="38"/>
    </row>
    <row r="29" spans="7:14" ht="7.5" customHeight="1" thickBot="1">
      <c r="G29" s="36"/>
      <c r="H29" s="36"/>
      <c r="I29" s="36"/>
      <c r="L29" s="5"/>
      <c r="M29" s="50"/>
      <c r="N29" s="4"/>
    </row>
    <row r="30" spans="1:14" ht="14.25" customHeight="1" thickBot="1">
      <c r="A30" s="111" t="s">
        <v>114</v>
      </c>
      <c r="B30" s="112"/>
      <c r="C30" s="88" t="s">
        <v>115</v>
      </c>
      <c r="D30" s="89"/>
      <c r="L30" s="10" t="s">
        <v>116</v>
      </c>
      <c r="M30" s="15"/>
      <c r="N30" s="9"/>
    </row>
    <row r="31" spans="1:16" ht="14.25" customHeight="1" thickBot="1">
      <c r="A31" s="51" t="s">
        <v>79</v>
      </c>
      <c r="B31" s="141" t="s">
        <v>117</v>
      </c>
      <c r="C31" s="92"/>
      <c r="D31" s="142"/>
      <c r="E31" s="51" t="s">
        <v>118</v>
      </c>
      <c r="F31" s="51" t="s">
        <v>119</v>
      </c>
      <c r="G31" s="155" t="s">
        <v>120</v>
      </c>
      <c r="H31" s="156"/>
      <c r="L31" s="10" t="s">
        <v>121</v>
      </c>
      <c r="M31" s="15"/>
      <c r="N31" s="9"/>
      <c r="P31" s="83" t="s">
        <v>156</v>
      </c>
    </row>
    <row r="32" spans="1:17" ht="14.25" customHeight="1">
      <c r="A32" s="52">
        <v>20</v>
      </c>
      <c r="B32" s="109" t="s">
        <v>3</v>
      </c>
      <c r="C32" s="109"/>
      <c r="D32" s="109"/>
      <c r="E32" s="53" t="s">
        <v>122</v>
      </c>
      <c r="F32" s="53" t="s">
        <v>97</v>
      </c>
      <c r="G32" s="109" t="s">
        <v>30</v>
      </c>
      <c r="H32" s="110"/>
      <c r="L32" s="10" t="s">
        <v>123</v>
      </c>
      <c r="M32" s="15"/>
      <c r="N32" s="9"/>
      <c r="P32" s="78" t="s">
        <v>124</v>
      </c>
      <c r="Q32" s="81" t="s">
        <v>125</v>
      </c>
    </row>
    <row r="33" spans="1:17" ht="14.25" customHeight="1">
      <c r="A33" s="54">
        <v>15</v>
      </c>
      <c r="B33" s="96" t="s">
        <v>62</v>
      </c>
      <c r="C33" s="96"/>
      <c r="D33" s="96"/>
      <c r="E33" s="42" t="s">
        <v>122</v>
      </c>
      <c r="F33" s="42" t="s">
        <v>102</v>
      </c>
      <c r="G33" s="96" t="s">
        <v>30</v>
      </c>
      <c r="H33" s="97"/>
      <c r="L33" s="10" t="s">
        <v>126</v>
      </c>
      <c r="M33" s="15"/>
      <c r="N33" s="9"/>
      <c r="P33" s="78" t="s">
        <v>127</v>
      </c>
      <c r="Q33" s="82" t="s">
        <v>157</v>
      </c>
    </row>
    <row r="34" spans="1:17" ht="14.25" customHeight="1" thickBot="1">
      <c r="A34" s="54">
        <v>25</v>
      </c>
      <c r="B34" s="96" t="s">
        <v>3</v>
      </c>
      <c r="C34" s="96"/>
      <c r="D34" s="96"/>
      <c r="E34" s="42" t="s">
        <v>122</v>
      </c>
      <c r="F34" s="42" t="s">
        <v>102</v>
      </c>
      <c r="G34" s="96" t="s">
        <v>10</v>
      </c>
      <c r="H34" s="97"/>
      <c r="L34" s="43" t="s">
        <v>129</v>
      </c>
      <c r="M34" s="55"/>
      <c r="N34" s="38"/>
      <c r="P34" s="78" t="s">
        <v>130</v>
      </c>
      <c r="Q34" s="82" t="s">
        <v>128</v>
      </c>
    </row>
    <row r="35" spans="1:17" ht="14.25" customHeight="1" thickBot="1">
      <c r="A35" s="54">
        <v>20</v>
      </c>
      <c r="B35" s="100" t="s">
        <v>3</v>
      </c>
      <c r="C35" s="129"/>
      <c r="D35" s="130"/>
      <c r="E35" s="42" t="s">
        <v>122</v>
      </c>
      <c r="F35" s="42" t="s">
        <v>106</v>
      </c>
      <c r="G35" s="100" t="s">
        <v>94</v>
      </c>
      <c r="H35" s="101"/>
      <c r="P35" s="84" t="s">
        <v>132</v>
      </c>
      <c r="Q35" s="82" t="s">
        <v>131</v>
      </c>
    </row>
    <row r="36" spans="1:17" ht="14.25" customHeight="1">
      <c r="A36" s="54">
        <v>30</v>
      </c>
      <c r="B36" s="100" t="s">
        <v>3</v>
      </c>
      <c r="C36" s="129"/>
      <c r="D36" s="130"/>
      <c r="E36" s="42" t="s">
        <v>122</v>
      </c>
      <c r="F36" s="42" t="s">
        <v>110</v>
      </c>
      <c r="G36" s="100" t="s">
        <v>98</v>
      </c>
      <c r="H36" s="101"/>
      <c r="L36" s="5" t="s">
        <v>122</v>
      </c>
      <c r="Q36" s="82" t="s">
        <v>133</v>
      </c>
    </row>
    <row r="37" spans="1:17" ht="14.25" customHeight="1">
      <c r="A37" s="54">
        <v>10</v>
      </c>
      <c r="B37" s="100" t="s">
        <v>62</v>
      </c>
      <c r="C37" s="129"/>
      <c r="D37" s="130"/>
      <c r="E37" s="42" t="s">
        <v>122</v>
      </c>
      <c r="F37" s="42" t="s">
        <v>110</v>
      </c>
      <c r="G37" s="100" t="s">
        <v>98</v>
      </c>
      <c r="H37" s="101"/>
      <c r="L37" s="10" t="s">
        <v>136</v>
      </c>
      <c r="Q37" s="10" t="s">
        <v>134</v>
      </c>
    </row>
    <row r="38" spans="1:17" ht="14.25" customHeight="1">
      <c r="A38" s="54"/>
      <c r="B38" s="96"/>
      <c r="C38" s="96"/>
      <c r="D38" s="96"/>
      <c r="E38" s="42"/>
      <c r="F38" s="42"/>
      <c r="G38" s="96"/>
      <c r="H38" s="97"/>
      <c r="L38" s="10" t="s">
        <v>138</v>
      </c>
      <c r="Q38" s="10" t="s">
        <v>135</v>
      </c>
    </row>
    <row r="39" spans="1:17" ht="14.25" customHeight="1" thickBot="1">
      <c r="A39" s="85">
        <f>SUM(A32:A38)</f>
        <v>120</v>
      </c>
      <c r="B39" s="102"/>
      <c r="C39" s="102"/>
      <c r="D39" s="102"/>
      <c r="E39" s="57"/>
      <c r="F39" s="57"/>
      <c r="G39" s="102"/>
      <c r="H39" s="143"/>
      <c r="L39" s="43" t="s">
        <v>140</v>
      </c>
      <c r="Q39" s="10" t="s">
        <v>152</v>
      </c>
    </row>
    <row r="40" ht="7.5" customHeight="1" thickBot="1">
      <c r="Q40" s="43" t="s">
        <v>137</v>
      </c>
    </row>
    <row r="41" spans="1:4" ht="14.25" customHeight="1" thickBot="1">
      <c r="A41" s="111" t="s">
        <v>139</v>
      </c>
      <c r="B41" s="112"/>
      <c r="C41" s="88" t="s">
        <v>115</v>
      </c>
      <c r="D41" s="89"/>
    </row>
    <row r="42" spans="1:6" ht="14.25" customHeight="1" thickBot="1">
      <c r="A42" s="58" t="s">
        <v>79</v>
      </c>
      <c r="B42" s="131" t="s">
        <v>141</v>
      </c>
      <c r="C42" s="132"/>
      <c r="D42" s="133"/>
      <c r="E42" s="141" t="s">
        <v>120</v>
      </c>
      <c r="F42" s="142"/>
    </row>
    <row r="43" spans="1:6" ht="14.25" customHeight="1">
      <c r="A43" s="52">
        <v>5</v>
      </c>
      <c r="B43" s="109" t="s">
        <v>108</v>
      </c>
      <c r="C43" s="109"/>
      <c r="D43" s="136"/>
      <c r="E43" s="109" t="s">
        <v>84</v>
      </c>
      <c r="F43" s="110"/>
    </row>
    <row r="44" spans="1:6" ht="14.25" customHeight="1">
      <c r="A44" s="54"/>
      <c r="B44" s="96"/>
      <c r="C44" s="96"/>
      <c r="D44" s="113"/>
      <c r="E44" s="137"/>
      <c r="F44" s="138"/>
    </row>
    <row r="45" spans="1:6" ht="14.25" customHeight="1" thickBot="1">
      <c r="A45" s="56"/>
      <c r="B45" s="102"/>
      <c r="C45" s="102"/>
      <c r="D45" s="103"/>
      <c r="E45" s="134"/>
      <c r="F45" s="135"/>
    </row>
    <row r="46" ht="7.5" customHeight="1" thickBot="1"/>
    <row r="47" spans="1:7" ht="14.25" customHeight="1" thickBot="1">
      <c r="A47" s="139" t="s">
        <v>142</v>
      </c>
      <c r="B47" s="140"/>
      <c r="C47" s="86" t="s">
        <v>156</v>
      </c>
      <c r="D47" s="87"/>
      <c r="E47" s="59" t="s">
        <v>143</v>
      </c>
      <c r="F47" s="86" t="s">
        <v>157</v>
      </c>
      <c r="G47" s="87"/>
    </row>
    <row r="48" spans="1:3" ht="14.25" customHeight="1" thickBot="1">
      <c r="A48" s="127" t="s">
        <v>144</v>
      </c>
      <c r="B48" s="128"/>
      <c r="C48" s="60">
        <v>18.5</v>
      </c>
    </row>
    <row r="49" ht="7.5" customHeight="1" thickBot="1"/>
    <row r="50" ht="14.25" customHeight="1" thickBot="1">
      <c r="A50" s="61" t="s">
        <v>145</v>
      </c>
    </row>
    <row r="51" spans="1:7" ht="14.25" customHeight="1" thickBot="1">
      <c r="A51" s="62" t="s">
        <v>146</v>
      </c>
      <c r="B51" s="62" t="s">
        <v>147</v>
      </c>
      <c r="C51" s="62" t="s">
        <v>148</v>
      </c>
      <c r="D51" s="62" t="s">
        <v>149</v>
      </c>
      <c r="E51" s="98" t="s">
        <v>150</v>
      </c>
      <c r="F51" s="98"/>
      <c r="G51" s="99"/>
    </row>
    <row r="52" spans="1:7" ht="14.25" customHeight="1" thickBot="1">
      <c r="A52" s="63">
        <f>IF(H3=0,"",H3)</f>
        <v>43952</v>
      </c>
      <c r="B52" s="64">
        <v>43964</v>
      </c>
      <c r="C52" s="64"/>
      <c r="D52" s="65">
        <v>43980</v>
      </c>
      <c r="E52" s="93" t="s">
        <v>116</v>
      </c>
      <c r="F52" s="94"/>
      <c r="G52" s="95"/>
    </row>
    <row r="53" spans="1:6" ht="7.5" customHeight="1" thickBot="1">
      <c r="A53" s="66"/>
      <c r="B53" s="66"/>
      <c r="C53" s="66"/>
      <c r="D53" s="66"/>
      <c r="E53" s="67"/>
      <c r="F53" s="67"/>
    </row>
    <row r="54" ht="14.25" customHeight="1" thickBot="1">
      <c r="A54" s="68" t="s">
        <v>151</v>
      </c>
    </row>
    <row r="55" spans="1:11" ht="14.2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20"/>
    </row>
    <row r="56" spans="1:11" ht="14.25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3"/>
    </row>
    <row r="57" spans="1:11" ht="15.75" thickBo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6"/>
    </row>
  </sheetData>
  <sheetProtection selectLockedCells="1"/>
  <mergeCells count="74">
    <mergeCell ref="A1:F1"/>
    <mergeCell ref="F3:G3"/>
    <mergeCell ref="A5:B5"/>
    <mergeCell ref="B31:D31"/>
    <mergeCell ref="B28:D28"/>
    <mergeCell ref="G31:H31"/>
    <mergeCell ref="G10:H10"/>
    <mergeCell ref="G9:H9"/>
    <mergeCell ref="D7:E7"/>
    <mergeCell ref="A9:B9"/>
    <mergeCell ref="D9:E9"/>
    <mergeCell ref="H26:I26"/>
    <mergeCell ref="B25:D25"/>
    <mergeCell ref="B27:D27"/>
    <mergeCell ref="H25:I25"/>
    <mergeCell ref="B24:D24"/>
    <mergeCell ref="D10:E10"/>
    <mergeCell ref="A10:B10"/>
    <mergeCell ref="A12:B12"/>
    <mergeCell ref="B21:D21"/>
    <mergeCell ref="B39:D39"/>
    <mergeCell ref="H28:I28"/>
    <mergeCell ref="A30:B30"/>
    <mergeCell ref="A3:B3"/>
    <mergeCell ref="C3:E3"/>
    <mergeCell ref="C5:D5"/>
    <mergeCell ref="F5:H5"/>
    <mergeCell ref="A7:B7"/>
    <mergeCell ref="B26:D26"/>
    <mergeCell ref="H27:I27"/>
    <mergeCell ref="A47:B47"/>
    <mergeCell ref="C30:D30"/>
    <mergeCell ref="A41:B41"/>
    <mergeCell ref="G33:H33"/>
    <mergeCell ref="E42:F42"/>
    <mergeCell ref="G34:H34"/>
    <mergeCell ref="B32:D32"/>
    <mergeCell ref="B38:D38"/>
    <mergeCell ref="G35:H35"/>
    <mergeCell ref="G39:H39"/>
    <mergeCell ref="B43:D43"/>
    <mergeCell ref="E43:F43"/>
    <mergeCell ref="E44:F44"/>
    <mergeCell ref="B44:D44"/>
    <mergeCell ref="A55:K57"/>
    <mergeCell ref="A48:B48"/>
    <mergeCell ref="B33:D33"/>
    <mergeCell ref="B34:D34"/>
    <mergeCell ref="B35:D35"/>
    <mergeCell ref="B36:D36"/>
    <mergeCell ref="B37:D37"/>
    <mergeCell ref="G36:H36"/>
    <mergeCell ref="B42:D42"/>
    <mergeCell ref="E45:F45"/>
    <mergeCell ref="A15:B15"/>
    <mergeCell ref="G17:I17"/>
    <mergeCell ref="C19:D19"/>
    <mergeCell ref="G32:H32"/>
    <mergeCell ref="B23:D23"/>
    <mergeCell ref="A19:B19"/>
    <mergeCell ref="B22:D22"/>
    <mergeCell ref="H21:I21"/>
    <mergeCell ref="H22:I22"/>
    <mergeCell ref="H24:I24"/>
    <mergeCell ref="H23:I23"/>
    <mergeCell ref="B20:D20"/>
    <mergeCell ref="E52:G52"/>
    <mergeCell ref="G38:H38"/>
    <mergeCell ref="E51:G51"/>
    <mergeCell ref="F47:G47"/>
    <mergeCell ref="C41:D41"/>
    <mergeCell ref="G37:H37"/>
    <mergeCell ref="C47:D47"/>
    <mergeCell ref="B45:D45"/>
  </mergeCells>
  <dataValidations count="12">
    <dataValidation type="list" allowBlank="1" showInputMessage="1" showErrorMessage="1" sqref="E52">
      <formula1>$L$29:$L$34</formula1>
    </dataValidation>
    <dataValidation type="list" allowBlank="1" showInputMessage="1" showErrorMessage="1" sqref="C9:C10">
      <formula1>$N$13:$N$20</formula1>
    </dataValidation>
    <dataValidation type="list" allowBlank="1" showInputMessage="1" showErrorMessage="1" sqref="F32:F39">
      <formula1>$L$24:$L$27</formula1>
    </dataValidation>
    <dataValidation type="list" allowBlank="1" showInputMessage="1" showErrorMessage="1" sqref="E32:E39">
      <formula1>$L$36:$L$39</formula1>
    </dataValidation>
    <dataValidation type="list" allowBlank="1" showInputMessage="1" showErrorMessage="1" sqref="H32:H34 G32:G39 H38:H39">
      <formula1>$N$2:$N$28</formula1>
    </dataValidation>
    <dataValidation type="list" allowBlank="1" showInputMessage="1" showErrorMessage="1" sqref="B32:D39">
      <formula1>$P$2:$P$19</formula1>
    </dataValidation>
    <dataValidation type="list" allowBlank="1" showInputMessage="1" showErrorMessage="1" sqref="C47:D47">
      <formula1>$P$31:$P$35</formula1>
    </dataValidation>
    <dataValidation type="list" allowBlank="1" showInputMessage="1" showErrorMessage="1" sqref="F47:G47">
      <formula1>$Q$31:$Q$40</formula1>
    </dataValidation>
    <dataValidation type="list" allowBlank="1" showInputMessage="1" showErrorMessage="1" sqref="B28:D28">
      <formula1>$L$3:$L$19</formula1>
    </dataValidation>
    <dataValidation type="list" allowBlank="1" showInputMessage="1" showErrorMessage="1" sqref="B43:D45">
      <formula1>$P$22:$P$26</formula1>
    </dataValidation>
    <dataValidation type="list" allowBlank="1" showInputMessage="1" showErrorMessage="1" sqref="B21:D27">
      <formula1>$L$2:$L$21</formula1>
    </dataValidation>
    <dataValidation type="list" allowBlank="1" showInputMessage="1" showErrorMessage="1" sqref="E43:F45">
      <formula1>$Q$19:$Q$25</formula1>
    </dataValidation>
  </dataValidations>
  <printOptions/>
  <pageMargins left="0.1968503937007874" right="0.1968503937007874" top="0.15748031496062992" bottom="0.15748031496062992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Ruth</cp:lastModifiedBy>
  <dcterms:created xsi:type="dcterms:W3CDTF">2019-11-26T19:10:36Z</dcterms:created>
  <dcterms:modified xsi:type="dcterms:W3CDTF">2020-05-31T09:46:55Z</dcterms:modified>
  <cp:category/>
  <cp:version/>
  <cp:contentType/>
  <cp:contentStatus/>
</cp:coreProperties>
</file>